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CEA Model" sheetId="3" state="visible" r:id="rId3"/>
    <sheet xmlns:r="http://schemas.openxmlformats.org/officeDocument/2006/relationships" name="Critiqu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$#,##0"/>
    <numFmt numFmtId="165" formatCode="0.0x"/>
    <numFmt numFmtId="166" formatCode="$#,##0.000"/>
    <numFmt numFmtId="167" formatCode="0.0%"/>
    <numFmt numFmtId="168" formatCode="0.00000"/>
    <numFmt numFmtId="169" formatCode="0.000"/>
  </numFmts>
  <fonts count="9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FFFFFF"/>
      <sz val="11"/>
    </font>
    <font>
      <name val="Arial"/>
      <b val="1"/>
      <color rgb="00000000"/>
      <sz val="10"/>
    </font>
    <font>
      <name val="Arial"/>
      <color rgb="00000000"/>
      <sz val="10"/>
    </font>
    <font>
      <name val="Arial"/>
      <color rgb="000000FF"/>
      <sz val="10"/>
    </font>
    <font>
      <name val="Arial"/>
      <color rgb="00008000"/>
      <sz val="10"/>
    </font>
    <font>
      <name val="Arial"/>
      <b val="1"/>
      <color rgb="00FFFFFF"/>
      <sz val="10"/>
    </font>
    <font>
      <name val="Arial"/>
      <i val="1"/>
      <color rgb="00666666"/>
      <sz val="9"/>
    </font>
  </fonts>
  <fills count="12">
    <fill>
      <patternFill/>
    </fill>
    <fill>
      <patternFill patternType="gray125"/>
    </fill>
    <fill>
      <patternFill patternType="solid">
        <fgColor rgb="001A7A6E"/>
      </patternFill>
    </fill>
    <fill>
      <patternFill patternType="solid">
        <fgColor rgb="001F4E79"/>
      </patternFill>
    </fill>
    <fill>
      <patternFill patternType="solid">
        <fgColor rgb="00D9D9D9"/>
      </patternFill>
    </fill>
    <fill>
      <patternFill patternType="solid">
        <fgColor rgb="00FFFF00"/>
      </patternFill>
    </fill>
    <fill>
      <patternFill patternType="solid">
        <fgColor rgb="00E8D5F5"/>
      </patternFill>
    </fill>
    <fill>
      <patternFill patternType="solid">
        <fgColor rgb="007B2D8B"/>
      </patternFill>
    </fill>
    <fill>
      <patternFill patternType="solid">
        <fgColor rgb="00B8860B"/>
      </patternFill>
    </fill>
    <fill>
      <patternFill patternType="solid">
        <fgColor rgb="00FDECEA"/>
      </patternFill>
    </fill>
    <fill>
      <patternFill patternType="solid">
        <fgColor rgb="00FAEEDA"/>
      </patternFill>
    </fill>
    <fill>
      <patternFill patternType="solid">
        <fgColor rgb="00D0EEEA"/>
      </patternFill>
    </fill>
  </fills>
  <borders count="6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  <border>
      <left/>
      <right/>
      <top style="thin">
        <color rgb="00BBBBBB"/>
      </top>
      <bottom/>
      <diagonal/>
    </border>
    <border>
      <left/>
      <right style="thin">
        <color rgb="00BBBBBB"/>
      </right>
      <top style="thin">
        <color rgb="00BBBBBB"/>
      </top>
      <bottom/>
      <diagonal/>
    </border>
    <border>
      <left/>
      <right/>
      <top style="thin">
        <color rgb="00BBBBBB"/>
      </top>
      <bottom style="thin">
        <color rgb="00BBBBBB"/>
      </bottom>
      <diagonal/>
    </border>
    <border>
      <left/>
      <right style="thin">
        <color rgb="00BBBBBB"/>
      </right>
      <top style="thin">
        <color rgb="00BBBBBB"/>
      </top>
      <bottom style="thin">
        <color rgb="00BBBBBB"/>
      </bottom>
      <diagonal/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7" fillId="3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 wrapText="1"/>
    </xf>
    <xf numFmtId="165" fontId="3" fillId="0" borderId="1" applyAlignment="1" pivotButton="0" quotePrefix="0" xfId="0">
      <alignment horizontal="right" vertical="center"/>
    </xf>
    <xf numFmtId="0" fontId="0" fillId="0" borderId="1" pivotButton="0" quotePrefix="0" xfId="0"/>
    <xf numFmtId="0" fontId="8" fillId="0" borderId="0" applyAlignment="1" pivotButton="0" quotePrefix="0" xfId="0">
      <alignment horizontal="left" vertical="top" wrapText="1"/>
    </xf>
    <xf numFmtId="0" fontId="7" fillId="3" borderId="1" applyAlignment="1" pivotButton="0" quotePrefix="0" xfId="0">
      <alignment horizontal="left" vertical="center" wrapText="1"/>
    </xf>
    <xf numFmtId="166" fontId="3" fillId="0" borderId="1" pivotButton="0" quotePrefix="0" xfId="0"/>
    <xf numFmtId="164" fontId="3" fillId="0" borderId="1" pivotButton="0" quotePrefix="0" xfId="0"/>
    <xf numFmtId="165" fontId="3" fillId="0" borderId="1" pivotButton="0" quotePrefix="0" xfId="0"/>
    <xf numFmtId="167" fontId="3" fillId="0" borderId="1" pivotButton="0" quotePrefix="0" xfId="0"/>
    <xf numFmtId="0" fontId="3" fillId="0" borderId="1" pivotButton="0" quotePrefix="0" xfId="0"/>
    <xf numFmtId="0" fontId="7" fillId="2" borderId="1" applyAlignment="1" pivotButton="0" quotePrefix="0" xfId="0">
      <alignment horizontal="center" vertical="center" wrapText="1"/>
    </xf>
    <xf numFmtId="3" fontId="5" fillId="0" borderId="1" applyAlignment="1" pivotButton="0" quotePrefix="0" xfId="0">
      <alignment horizontal="right" vertical="center"/>
    </xf>
    <xf numFmtId="3" fontId="4" fillId="0" borderId="1" applyAlignment="1" pivotButton="0" quotePrefix="0" xfId="0">
      <alignment horizontal="right" vertical="center"/>
    </xf>
    <xf numFmtId="3" fontId="5" fillId="5" borderId="1" applyAlignment="1" pivotButton="0" quotePrefix="0" xfId="0">
      <alignment horizontal="right" vertical="center"/>
    </xf>
    <xf numFmtId="2" fontId="5" fillId="0" borderId="1" applyAlignment="1" pivotButton="0" quotePrefix="0" xfId="0">
      <alignment horizontal="right" vertical="center"/>
    </xf>
    <xf numFmtId="164" fontId="4" fillId="0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  <xf numFmtId="2" fontId="5" fillId="5" borderId="1" applyAlignment="1" pivotButton="0" quotePrefix="0" xfId="0">
      <alignment horizontal="right" vertical="center"/>
    </xf>
    <xf numFmtId="167" fontId="5" fillId="0" borderId="1" applyAlignment="1" pivotButton="0" quotePrefix="0" xfId="0">
      <alignment horizontal="right" vertical="center"/>
    </xf>
    <xf numFmtId="167" fontId="5" fillId="5" borderId="1" applyAlignment="1" pivotButton="0" quotePrefix="0" xfId="0">
      <alignment horizontal="right" vertical="center"/>
    </xf>
    <xf numFmtId="167" fontId="5" fillId="6" borderId="1" applyAlignment="1" pivotButton="0" quotePrefix="0" xfId="0">
      <alignment horizontal="right" vertical="center"/>
    </xf>
    <xf numFmtId="168" fontId="5" fillId="0" borderId="1" applyAlignment="1" pivotButton="0" quotePrefix="0" xfId="0">
      <alignment horizontal="right" vertical="center"/>
    </xf>
    <xf numFmtId="169" fontId="4" fillId="0" borderId="1" applyAlignment="1" pivotButton="0" quotePrefix="0" xfId="0">
      <alignment horizontal="right" vertical="center"/>
    </xf>
    <xf numFmtId="167" fontId="4" fillId="0" borderId="1" applyAlignment="1" pivotButton="0" quotePrefix="0" xfId="0">
      <alignment horizontal="right" vertical="center"/>
    </xf>
    <xf numFmtId="164" fontId="5" fillId="0" borderId="1" applyAlignment="1" pivotButton="0" quotePrefix="0" xfId="0">
      <alignment horizontal="right" vertical="center"/>
    </xf>
    <xf numFmtId="3" fontId="3" fillId="0" borderId="1" pivotButton="0" quotePrefix="0" xfId="0"/>
    <xf numFmtId="0" fontId="7" fillId="4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center" vertical="center" wrapText="1"/>
    </xf>
    <xf numFmtId="0" fontId="7" fillId="8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0" fontId="3" fillId="9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top" wrapText="1"/>
    </xf>
    <xf numFmtId="0" fontId="3" fillId="10" borderId="1" applyAlignment="1" pivotButton="0" quotePrefix="0" xfId="0">
      <alignment horizontal="center" vertical="center" wrapText="1"/>
    </xf>
    <xf numFmtId="0" fontId="3" fillId="11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34" customWidth="1" min="1" max="1"/>
    <col width="58" customWidth="1" min="2" max="2"/>
  </cols>
  <sheetData>
    <row r="1" ht="32" customHeight="1">
      <c r="A1" s="1" t="inlineStr">
        <is>
          <t>COST-EFFECTIVENESS ANALYSIS</t>
        </is>
      </c>
    </row>
    <row r="2" ht="22" customHeight="1">
      <c r="A2" s="2" t="inlineStr">
        <is>
          <t>LIFESTRAW KENYA — PRELIMINARY: insufficient evidence for probabilistic analysis</t>
        </is>
      </c>
    </row>
    <row r="4">
      <c r="A4" s="3" t="inlineStr">
        <is>
          <t>Intervention</t>
        </is>
      </c>
      <c r="B4" s="4" t="inlineStr">
        <is>
          <t>School gravity ultrafiltration (LifeStraw Max), carbon-financed replacement cycles</t>
        </is>
      </c>
    </row>
    <row r="5">
      <c r="A5" s="3" t="inlineStr">
        <is>
          <t>Pathway</t>
        </is>
      </c>
      <c r="B5" s="4" t="inlineStr">
        <is>
          <t>Carbon-financed safe water — PARTNER-DELIVERED (Vestergaard funds delivery capex)</t>
        </is>
      </c>
    </row>
    <row r="6">
      <c r="A6" s="3" t="inlineStr">
        <is>
          <t>COST BASIS — READ FIRST</t>
        </is>
      </c>
      <c r="B6" s="4" t="inlineStr">
        <is>
          <t>VIRRIDY CARBON-SIDE OUTLAYS ONLY. NOT full delivery cost. The $/DALY figure is NOT GiveWell-comparable; headline metrics are climate CE and financing per student-year.</t>
        </is>
      </c>
    </row>
    <row r="7">
      <c r="A7" s="3" t="inlineStr">
        <is>
          <t>Geography</t>
        </is>
      </c>
      <c r="B7" s="4" t="inlineStr">
        <is>
          <t>Kenya — target 4,500 schools / 2M+ students over 20 years</t>
        </is>
      </c>
    </row>
    <row r="8">
      <c r="A8" s="3" t="inlineStr">
        <is>
          <t>Program window</t>
        </is>
      </c>
      <c r="B8" s="4" t="inlineStr">
        <is>
          <t>2025-2033 (proforma horizon; 20-yr program narrative)</t>
        </is>
      </c>
    </row>
    <row r="9">
      <c r="A9" s="3" t="inlineStr">
        <is>
          <t>Analyst / Date</t>
        </is>
      </c>
      <c r="B9" s="4" t="inlineStr">
        <is>
          <t>Virridy Carbon CEA Toolbox (Claude) — 2026-08-07</t>
        </is>
      </c>
    </row>
    <row r="10">
      <c r="A10" s="3" t="inlineStr">
        <is>
          <t>Version</t>
        </is>
      </c>
      <c r="B10" s="4" t="inlineStr">
        <is>
          <t>v1 PRELIMINARY</t>
        </is>
      </c>
    </row>
    <row r="11">
      <c r="A11" s="3" t="inlineStr">
        <is>
          <t>Data basis</t>
        </is>
      </c>
      <c r="B11" s="4" t="inlineStr">
        <is>
          <t>Proforma extract 2026-08-07; GS SDWS V2.0 yield 0.049; CORSIA channel</t>
        </is>
      </c>
    </row>
    <row r="14">
      <c r="A14" s="5" t="inlineStr">
        <is>
          <t>COLOR KEY</t>
        </is>
      </c>
    </row>
    <row r="15">
      <c r="A15" s="6" t="inlineStr">
        <is>
          <t>TOP-LINE RESULTS — GiveWell Default headline</t>
        </is>
      </c>
      <c r="B15" s="7" t="n"/>
      <c r="C15" s="8" t="n"/>
    </row>
    <row r="16">
      <c r="A16" s="9" t="inlineStr">
        <is>
          <t>Metric</t>
        </is>
      </c>
      <c r="B16" s="9" t="inlineStr">
        <is>
          <t>Raw</t>
        </is>
      </c>
      <c r="C16" s="9" t="inlineStr">
        <is>
          <t>Evidence-adjusted</t>
        </is>
      </c>
    </row>
    <row r="17">
      <c r="A17" s="3" t="inlineStr">
        <is>
          <t>$/DALY averted</t>
        </is>
      </c>
      <c r="B17" s="10" t="n">
        <v>7312.491295982585</v>
      </c>
      <c r="C17" s="10" t="n">
        <v>16927.06318514487</v>
      </c>
    </row>
    <row r="18">
      <c r="A18" s="11" t="inlineStr">
        <is>
          <t>$/DCY (per doubled-consumption-year)</t>
        </is>
      </c>
      <c r="B18" s="10" t="n">
        <v>3179.344041731559</v>
      </c>
      <c r="C18" s="10" t="n">
        <v>7359.592689193421</v>
      </c>
    </row>
    <row r="19">
      <c r="A19" s="12" t="inlineStr">
        <is>
          <t>xCash_MU (ranking metric)</t>
        </is>
      </c>
      <c r="B19" s="13" t="n">
        <v>0.09654304130817697</v>
      </c>
      <c r="C19" s="14" t="inlineStr"/>
    </row>
    <row r="20">
      <c r="A20" s="15" t="inlineStr">
        <is>
          <t>$/DALY = $/DCY × 2.3 (units of value per DALY, GiveWell Default). $/DCY = $/unit of value = 298.51 ÷ xCash. CARBON-FINANCING COST BASIS, NOT FULL DELIVERY COST — school capex is partner-borne and outside this model. Not comparable to GiveWell $/DALY figures or to the Amazi Rwanda full-cost model.</t>
        </is>
      </c>
    </row>
    <row r="22">
      <c r="A22" s="16" t="inlineStr">
        <is>
          <t>HEADLINE METRICS (the honest frame for this model)</t>
        </is>
      </c>
    </row>
    <row r="23">
      <c r="A23" s="3" t="inlineStr">
        <is>
          <t>Carbon financing per student-year</t>
        </is>
      </c>
      <c r="B23" s="17" t="n">
        <v>0.8920572642166343</v>
      </c>
    </row>
    <row r="24">
      <c r="A24" s="3" t="inlineStr">
        <is>
          <t>$/tCO2e (Virridy outlays / credits)</t>
        </is>
      </c>
      <c r="B24" s="18" t="n">
        <v>18.2052502901354</v>
      </c>
    </row>
    <row r="25">
      <c r="A25" s="3" t="inlineStr">
        <is>
          <t xml:space="preserve">  vs SCC $185 (credited basis)</t>
        </is>
      </c>
      <c r="B25" s="19" t="n">
        <v>10.1619036844686</v>
      </c>
    </row>
    <row r="26">
      <c r="A26" s="3" t="inlineStr">
        <is>
          <t>$/tCO2e integrity-adjusted</t>
        </is>
      </c>
      <c r="B26" s="18" t="n">
        <v>25.28506984741027</v>
      </c>
    </row>
    <row r="27">
      <c r="A27" s="3" t="inlineStr">
        <is>
          <t xml:space="preserve">  vs SCC $185 (integrity basis)</t>
        </is>
      </c>
      <c r="B27" s="19" t="n">
        <v>7.316570652817395</v>
      </c>
    </row>
    <row r="28">
      <c r="A28" s="3" t="inlineStr">
        <is>
          <t>Credit integrity ratio</t>
        </is>
      </c>
      <c r="B28" s="20" t="n">
        <v>0.7200000000000001</v>
      </c>
    </row>
    <row r="29">
      <c r="A29" s="3" t="inlineStr">
        <is>
          <t>Credits held awaiting CORSIA label</t>
        </is>
      </c>
      <c r="B29" s="21" t="inlineStr">
        <is>
          <t>RISK: unsold until labeled</t>
        </is>
      </c>
    </row>
    <row r="30">
      <c r="A30" s="15" t="inlineStr">
        <is>
          <t>Virridy's outlays finance filter replacement cycles at ~$0.89/student-year; the health impact of the filters is delivered and capitalized by the partner. Attribution for DALYs to the carbon layer alone is NOT claimed - see Critique.</t>
        </is>
      </c>
    </row>
  </sheetData>
  <mergeCells count="5">
    <mergeCell ref="A2:B2"/>
    <mergeCell ref="A14:B14"/>
    <mergeCell ref="A1:B1"/>
    <mergeCell ref="A15:C15"/>
    <mergeCell ref="A22:B2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selection activeCell="A1" sqref="A1"/>
    </sheetView>
  </sheetViews>
  <sheetFormatPr baseColWidth="8" defaultRowHeight="15"/>
  <cols>
    <col width="44" customWidth="1" min="1" max="1"/>
    <col width="14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6" customWidth="1" min="11" max="11"/>
  </cols>
  <sheetData>
    <row r="1">
      <c r="A1" s="5" t="inlineStr">
        <is>
          <t>PROFORMA SERIES 2025-2033 (extraction 2026-08-07)</t>
        </is>
      </c>
    </row>
    <row r="2">
      <c r="A2" s="22" t="inlineStr">
        <is>
          <t>Series</t>
        </is>
      </c>
      <c r="B2" s="9" t="n">
        <v>2025</v>
      </c>
      <c r="C2" s="9" t="n">
        <v>2026</v>
      </c>
      <c r="D2" s="9" t="n">
        <v>2027</v>
      </c>
      <c r="E2" s="9" t="n">
        <v>2028</v>
      </c>
      <c r="F2" s="9" t="n">
        <v>2029</v>
      </c>
      <c r="G2" s="9" t="n">
        <v>2030</v>
      </c>
      <c r="H2" s="9" t="n">
        <v>2031</v>
      </c>
      <c r="I2" s="9" t="n">
        <v>2032</v>
      </c>
      <c r="J2" s="9" t="n">
        <v>2033</v>
      </c>
      <c r="K2" s="22" t="inlineStr">
        <is>
          <t>Total</t>
        </is>
      </c>
    </row>
    <row r="3">
      <c r="A3" s="4" t="inlineStr">
        <is>
          <t>Net credits (tCO2e)</t>
        </is>
      </c>
      <c r="B3" s="23" t="n">
        <v>0</v>
      </c>
      <c r="C3" s="23" t="n">
        <v>11449</v>
      </c>
      <c r="D3" s="23" t="n">
        <v>5817</v>
      </c>
      <c r="E3" s="23" t="n">
        <v>12562</v>
      </c>
      <c r="F3" s="23" t="n">
        <v>15613</v>
      </c>
      <c r="G3" s="23" t="n">
        <v>18664</v>
      </c>
      <c r="H3" s="23" t="n">
        <v>21715</v>
      </c>
      <c r="I3" s="23" t="n">
        <v>21715</v>
      </c>
      <c r="J3" s="23" t="n">
        <v>21715</v>
      </c>
      <c r="K3" s="24">
        <f>SUM(B3:J3)</f>
        <v/>
      </c>
    </row>
    <row r="4">
      <c r="A4" s="4" t="inlineStr">
        <is>
          <t>Implied students served (credits/0.049)</t>
        </is>
      </c>
      <c r="B4" s="25" t="n">
        <v>0</v>
      </c>
      <c r="C4" s="25" t="n">
        <v>233653</v>
      </c>
      <c r="D4" s="25" t="n">
        <v>118714</v>
      </c>
      <c r="E4" s="25" t="n">
        <v>256367</v>
      </c>
      <c r="F4" s="25" t="n">
        <v>318633</v>
      </c>
      <c r="G4" s="25" t="n">
        <v>380898</v>
      </c>
      <c r="H4" s="25" t="n">
        <v>443163</v>
      </c>
      <c r="I4" s="25" t="n">
        <v>443163</v>
      </c>
      <c r="J4" s="25" t="n">
        <v>443163</v>
      </c>
      <c r="K4" s="24">
        <f>SUM(B4:J4)</f>
        <v/>
      </c>
    </row>
    <row r="5">
      <c r="A5" s="4" t="inlineStr">
        <is>
          <t>Buy price to partner ($/credit)</t>
        </is>
      </c>
      <c r="B5" s="26" t="n">
        <v>9.199999999999999</v>
      </c>
      <c r="C5" s="26" t="n">
        <v>9.199999999999999</v>
      </c>
      <c r="D5" s="26" t="n">
        <v>9.300000000000001</v>
      </c>
      <c r="E5" s="26" t="n">
        <v>9.5</v>
      </c>
      <c r="F5" s="26" t="n">
        <v>9.6</v>
      </c>
      <c r="G5" s="26" t="n">
        <v>9.699999999999999</v>
      </c>
      <c r="H5" s="26" t="n">
        <v>9.800000000000001</v>
      </c>
      <c r="I5" s="26" t="n">
        <v>9.9</v>
      </c>
      <c r="J5" s="26" t="n">
        <v>9.9</v>
      </c>
    </row>
    <row r="6">
      <c r="A6" s="4" t="inlineStr">
        <is>
          <t>Initial purchases ($)</t>
        </is>
      </c>
      <c r="B6" s="23" t="n">
        <v>210000</v>
      </c>
      <c r="C6" s="23" t="n">
        <v>808000</v>
      </c>
      <c r="D6" s="23" t="n">
        <v>242000</v>
      </c>
      <c r="E6" s="23" t="n">
        <v>0</v>
      </c>
      <c r="F6" s="23" t="n">
        <v>0</v>
      </c>
      <c r="G6" s="23" t="n">
        <v>0</v>
      </c>
      <c r="H6" s="23" t="n">
        <v>0</v>
      </c>
      <c r="I6" s="23" t="n">
        <v>0</v>
      </c>
      <c r="J6" s="23" t="n">
        <v>0</v>
      </c>
      <c r="K6" s="24">
        <f>SUM(B6:J6)</f>
        <v/>
      </c>
    </row>
    <row r="7">
      <c r="A7" s="4" t="inlineStr">
        <is>
          <t>Ongoing credit purchases ($)</t>
        </is>
      </c>
      <c r="B7" s="23" t="n">
        <v>0</v>
      </c>
      <c r="C7" s="23" t="n">
        <v>0</v>
      </c>
      <c r="D7" s="23" t="n">
        <v>0</v>
      </c>
      <c r="E7" s="23" t="n">
        <v>119339</v>
      </c>
      <c r="F7" s="23" t="n">
        <v>149885</v>
      </c>
      <c r="G7" s="23" t="n">
        <v>181041</v>
      </c>
      <c r="H7" s="23" t="n">
        <v>212807</v>
      </c>
      <c r="I7" s="23" t="n">
        <v>214978</v>
      </c>
      <c r="J7" s="23" t="n">
        <v>214978</v>
      </c>
      <c r="K7" s="24">
        <f>SUM(B7:J7)</f>
        <v/>
      </c>
    </row>
    <row r="8">
      <c r="A8" s="4" t="inlineStr">
        <is>
          <t>Virridy carbon outlays ($)</t>
        </is>
      </c>
      <c r="B8" s="23" t="n">
        <v>210000</v>
      </c>
      <c r="C8" s="23" t="n">
        <v>808000</v>
      </c>
      <c r="D8" s="23" t="n">
        <v>242000</v>
      </c>
      <c r="E8" s="23" t="n">
        <v>119339</v>
      </c>
      <c r="F8" s="23" t="n">
        <v>149885</v>
      </c>
      <c r="G8" s="23" t="n">
        <v>181041</v>
      </c>
      <c r="H8" s="23" t="n">
        <v>212807</v>
      </c>
      <c r="I8" s="23" t="n">
        <v>214978</v>
      </c>
      <c r="J8" s="23" t="n">
        <v>214978</v>
      </c>
      <c r="K8" s="24">
        <f>SUM(B8:J8)</f>
        <v/>
      </c>
    </row>
    <row r="10">
      <c r="A10" s="5" t="inlineStr">
        <is>
          <t>COST BASIS — SINGLE DENOMINATOR (Virridy carbon-side outlays ONLY)</t>
        </is>
      </c>
    </row>
    <row r="11">
      <c r="A11" s="3" t="inlineStr">
        <is>
          <t>TOTAL VIRRIDY OUTLAYS 2025-2033 ($)</t>
        </is>
      </c>
      <c r="B11" s="27">
        <f>K8</f>
        <v/>
      </c>
    </row>
    <row r="12">
      <c r="A12" s="3" t="inlineStr">
        <is>
          <t>Student-years served (implied)</t>
        </is>
      </c>
      <c r="B12" s="24">
        <f>K4</f>
        <v/>
      </c>
    </row>
    <row r="13">
      <c r="A13" s="3" t="inlineStr">
        <is>
          <t>Financing per student-year ($)</t>
        </is>
      </c>
      <c r="B13" s="28">
        <f>B11/B12</f>
        <v/>
      </c>
    </row>
    <row r="14">
      <c r="A14" s="15" t="inlineStr">
        <is>
          <t>School delivery capex (filters, distribution) is Vestergaard/LifeStraw-borne and OUTSIDE this model. Full-delivery-cost $/DALY cannot be computed from these inputs and is not claimed.</t>
        </is>
      </c>
    </row>
    <row r="16">
      <c r="A16" s="5" t="inlineStr">
        <is>
          <t>HEALTH CHAIN (financing-basis label only) + EAP + INTEGRITY</t>
        </is>
      </c>
    </row>
    <row r="17">
      <c r="A17" s="4" t="inlineStr">
        <is>
          <t>Diarrheal incidence, school-age (episodes/child-yr)</t>
        </is>
      </c>
      <c r="B17" s="29" t="n">
        <v>0.6</v>
      </c>
      <c r="C17" s="15" t="inlineStr">
        <is>
          <t>judgment - Kenya GBD lookup PENDING; cloned from Rwanda model</t>
        </is>
      </c>
    </row>
    <row r="18">
      <c r="A18" s="4" t="inlineStr">
        <is>
          <t>Diarrhea reduction, POU filtration</t>
        </is>
      </c>
      <c r="B18" s="30" t="n">
        <v>0.34</v>
      </c>
      <c r="C18" s="15" t="inlineStr">
        <is>
          <t>Wolf et al. 2022 Lancet, RR 0.66</t>
        </is>
      </c>
    </row>
    <row r="19">
      <c r="A19" s="4" t="inlineStr">
        <is>
          <t>School share of daily drinking water</t>
        </is>
      </c>
      <c r="B19" s="31" t="n">
        <v>0.3</v>
      </c>
      <c r="C19" s="15" t="inlineStr">
        <is>
          <t>judgment; no time-use data</t>
        </is>
      </c>
    </row>
    <row r="20">
      <c r="A20" s="4" t="inlineStr">
        <is>
          <t>Delivery effectiveness (safe at point)</t>
        </is>
      </c>
      <c r="B20" s="32" t="n">
        <v>0.9</v>
      </c>
      <c r="C20" s="15" t="inlineStr">
        <is>
          <t>portfolio sensor monitoring 90.3% (n=1,685)</t>
        </is>
      </c>
    </row>
    <row r="21">
      <c r="A21" s="4" t="inlineStr">
        <is>
          <t>YLD per episode (DALYs)</t>
        </is>
      </c>
      <c r="B21" s="33" t="n">
        <v>0.002214794520547945</v>
      </c>
      <c r="C21" s="15" t="inlineStr">
        <is>
          <t>0.188 x 4.3 / 365</t>
        </is>
      </c>
    </row>
    <row r="22">
      <c r="A22" s="4" t="inlineStr">
        <is>
          <t>EAP: IV</t>
        </is>
      </c>
      <c r="B22" s="26" t="n">
        <v>0.8</v>
      </c>
      <c r="C22" s="15" t="inlineStr">
        <is>
          <t>meta-anchored RR, judgment links in chain</t>
        </is>
      </c>
    </row>
    <row r="23">
      <c r="A23" s="4" t="inlineStr">
        <is>
          <t>EAP: EV</t>
        </is>
      </c>
      <c r="B23" s="26" t="n">
        <v>0.75</v>
      </c>
      <c r="C23" s="15" t="inlineStr">
        <is>
          <t>household POU trials -&gt; Kenya school delivery (cross-country transfer)</t>
        </is>
      </c>
    </row>
    <row r="24">
      <c r="A24" s="4" t="inlineStr">
        <is>
          <t>EAP: PB</t>
        </is>
      </c>
      <c r="B24" s="26" t="n">
        <v>0.8</v>
      </c>
      <c r="C24" s="15" t="inlineStr">
        <is>
          <t>systematic review w/o funnel confirmation</t>
        </is>
      </c>
    </row>
    <row r="25">
      <c r="A25" s="4" t="inlineStr">
        <is>
          <t>EAP: IQ</t>
        </is>
      </c>
      <c r="B25" s="26" t="n">
        <v>0.9</v>
      </c>
      <c r="C25" s="15" t="inlineStr">
        <is>
          <t>operational; credits issued/held; CORSIA labeling pending</t>
        </is>
      </c>
    </row>
    <row r="26">
      <c r="A26" s="4" t="inlineStr">
        <is>
          <t>Residual baseline-practice factor</t>
        </is>
      </c>
      <c r="B26" s="31" t="n">
        <v>0.8</v>
      </c>
      <c r="C26" s="15" t="inlineStr">
        <is>
          <t>V2.0-reconstructed yield (0.049); residual non-boiling-baseline risk</t>
        </is>
      </c>
    </row>
    <row r="27">
      <c r="A27" s="4" t="inlineStr">
        <is>
          <t>Leakage/rebound</t>
        </is>
      </c>
      <c r="B27" s="30" t="n">
        <v>1</v>
      </c>
      <c r="C27" s="15" t="inlineStr"/>
    </row>
    <row r="28">
      <c r="A28" s="3" t="inlineStr">
        <is>
          <t>EAP composite</t>
        </is>
      </c>
      <c r="B28" s="34">
        <f>B22*B23*B24*B25</f>
        <v/>
      </c>
    </row>
    <row r="29">
      <c r="A29" s="3" t="inlineStr">
        <is>
          <t>Credit integrity ratio</t>
        </is>
      </c>
      <c r="B29" s="35">
        <f>B26*B20*B27</f>
        <v/>
      </c>
    </row>
    <row r="30">
      <c r="A30" s="4" t="inlineStr">
        <is>
          <t>GiveDirectly benchmark (units/$)</t>
        </is>
      </c>
      <c r="B30" s="33" t="n">
        <v>0.00335</v>
      </c>
    </row>
    <row r="31">
      <c r="A31" s="4" t="inlineStr">
        <is>
          <t>Social Cost of Carbon ($/tCO2)</t>
        </is>
      </c>
      <c r="B31" s="36" t="n">
        <v>185</v>
      </c>
    </row>
  </sheetData>
  <mergeCells count="3">
    <mergeCell ref="A16:K16"/>
    <mergeCell ref="A1:K1"/>
    <mergeCell ref="A10:K1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46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66" customWidth="1" min="7" max="7"/>
  </cols>
  <sheetData>
    <row r="1">
      <c r="A1" s="6" t="inlineStr">
        <is>
          <t>TOP-LINE RESULTS — GiveWell Default headline</t>
        </is>
      </c>
    </row>
    <row r="2">
      <c r="A2" s="9" t="inlineStr">
        <is>
          <t>Metric</t>
        </is>
      </c>
      <c r="B2" s="9" t="inlineStr">
        <is>
          <t>Raw</t>
        </is>
      </c>
      <c r="C2" s="9" t="inlineStr">
        <is>
          <t>Evidence-adjusted</t>
        </is>
      </c>
    </row>
    <row r="3">
      <c r="A3" s="3" t="inlineStr">
        <is>
          <t>$/DALY averted</t>
        </is>
      </c>
      <c r="B3" s="10" t="n">
        <v>7312.491295982585</v>
      </c>
      <c r="C3" s="10" t="n">
        <v>16927.06318514487</v>
      </c>
    </row>
    <row r="4">
      <c r="A4" s="3" t="inlineStr">
        <is>
          <t>$/DCY (per doubled-consumption-year)</t>
        </is>
      </c>
      <c r="B4" s="10" t="n">
        <v>3179.344041731559</v>
      </c>
      <c r="C4" s="10" t="n">
        <v>7359.592689193421</v>
      </c>
    </row>
    <row r="5">
      <c r="A5" s="3" t="inlineStr">
        <is>
          <t>xCash_MU (ranking metric)</t>
        </is>
      </c>
      <c r="B5" s="13" t="n">
        <v>0.09654304130817697</v>
      </c>
      <c r="C5" s="14" t="inlineStr"/>
    </row>
    <row r="6">
      <c r="A6" s="15" t="inlineStr">
        <is>
          <t>$/DALY = $/DCY × 2.3 (units of value per DALY, GiveWell Default). $/DCY = $/unit of value = 298.51 ÷ xCash. CARBON-FINANCING COST BASIS — see Cover. Not GiveWell-comparable.</t>
        </is>
      </c>
    </row>
    <row r="8">
      <c r="A8" s="5" t="inlineStr">
        <is>
          <t>CHAIN (financing basis)</t>
        </is>
      </c>
    </row>
    <row r="9">
      <c r="A9" s="3" t="inlineStr">
        <is>
          <t>Episodes averted 2025-33</t>
        </is>
      </c>
      <c r="B9" s="37" t="n">
        <v>145287.5510204082</v>
      </c>
    </row>
    <row r="10">
      <c r="A10" s="3" t="inlineStr">
        <is>
          <t>DALYs averted (raw, YLD only)</t>
        </is>
      </c>
      <c r="B10" s="37" t="n">
        <v>321.7820719038301</v>
      </c>
    </row>
    <row r="11">
      <c r="A11" s="3" t="inlineStr">
        <is>
          <t>$/DALY (carbon-financing basis)</t>
        </is>
      </c>
      <c r="B11" s="18" t="n">
        <v>7312.491295982585</v>
      </c>
    </row>
    <row r="12">
      <c r="A12" s="3" t="inlineStr">
        <is>
          <t>DALYs (evidence-adjusted, EAP 0.432)</t>
        </is>
      </c>
      <c r="B12" s="37" t="n">
        <v>139.0098550624546</v>
      </c>
    </row>
    <row r="13">
      <c r="A13" s="3" t="inlineStr">
        <is>
          <t>$/DALY adjusted (financing basis)</t>
        </is>
      </c>
      <c r="B13" s="18" t="n">
        <v>16927.06318514487</v>
      </c>
    </row>
    <row r="14">
      <c r="A14" s="3" t="inlineStr">
        <is>
          <t>xCash GW / Egal / WELLBY</t>
        </is>
      </c>
      <c r="B14" s="21" t="inlineStr">
        <is>
          <t>0.094 / 0.041 / 0.147</t>
        </is>
      </c>
    </row>
    <row r="15">
      <c r="A15" s="3" t="inlineStr">
        <is>
          <t>xCash_MU</t>
        </is>
      </c>
      <c r="B15" s="19" t="n">
        <v>0.09654304130817697</v>
      </c>
    </row>
    <row r="16">
      <c r="A16" s="3" t="inlineStr">
        <is>
          <t>$/tCO2e credited</t>
        </is>
      </c>
      <c r="B16" s="18" t="n">
        <v>18.2052502901354</v>
      </c>
    </row>
    <row r="17">
      <c r="A17" s="3" t="inlineStr">
        <is>
          <t xml:space="preserve">  vs SCC</t>
        </is>
      </c>
      <c r="B17" s="19" t="n">
        <v>10.1619036844686</v>
      </c>
    </row>
    <row r="18">
      <c r="A18" s="3" t="inlineStr">
        <is>
          <t>$/tCO2e integrity-adjusted (0.72)</t>
        </is>
      </c>
      <c r="B18" s="18" t="n">
        <v>25.28506984741027</v>
      </c>
    </row>
    <row r="19">
      <c r="A19" s="3" t="inlineStr">
        <is>
          <t xml:space="preserve">  vs SCC</t>
        </is>
      </c>
      <c r="B19" s="19" t="n">
        <v>7.316570652817395</v>
      </c>
    </row>
    <row r="21">
      <c r="A21" s="5" t="inlineStr">
        <is>
          <t>ONE-WAY SCENARIOS (preliminary - no Monte Carlo)</t>
        </is>
      </c>
    </row>
    <row r="22">
      <c r="A22" s="38" t="inlineStr">
        <is>
          <t>Scenario</t>
        </is>
      </c>
      <c r="B22" s="38" t="inlineStr">
        <is>
          <t>Varied input</t>
        </is>
      </c>
      <c r="C22" s="22" t="inlineStr">
        <is>
          <t>DALYs</t>
        </is>
      </c>
      <c r="D22" s="9" t="inlineStr">
        <is>
          <t>$/DALY fin.</t>
        </is>
      </c>
      <c r="E22" s="39" t="inlineStr">
        <is>
          <t>$/tCO2e</t>
        </is>
      </c>
      <c r="F22" s="40" t="inlineStr">
        <is>
          <t>vs SCC</t>
        </is>
      </c>
      <c r="G22" s="38" t="inlineStr">
        <is>
          <t>Reading</t>
        </is>
      </c>
    </row>
    <row r="23">
      <c r="A23" s="4" t="inlineStr">
        <is>
          <t>S1 Contracted-only volumes (CORSIA 42,000)</t>
        </is>
      </c>
      <c r="B23" s="41" t="inlineStr">
        <is>
          <t>42,000 cr</t>
        </is>
      </c>
      <c r="C23" s="24" t="n">
        <v>104.6</v>
      </c>
      <c r="D23" s="27" t="n">
        <v>13825</v>
      </c>
      <c r="E23" s="27" t="n">
        <v>34.42</v>
      </c>
      <c r="F23" s="42" t="n">
        <v>5.37</v>
      </c>
      <c r="G23" s="4" t="inlineStr">
        <is>
          <t>downside book: $1445602 outlays; financing $1.69/student-yr</t>
        </is>
      </c>
    </row>
    <row r="24">
      <c r="A24" s="4" t="inlineStr">
        <is>
          <t>S2 CORSIA never lands (sell voluntary $10)</t>
        </is>
      </c>
      <c r="B24" s="41" t="inlineStr">
        <is>
          <t>$10/t</t>
        </is>
      </c>
      <c r="C24" s="24" t="n">
        <v>321.8</v>
      </c>
      <c r="D24" s="27" t="n">
        <v>7312</v>
      </c>
      <c r="E24" s="27" t="n">
        <v>18.21</v>
      </c>
      <c r="F24" s="42" t="n">
        <v>10.16</v>
      </c>
      <c r="G24" s="4" t="inlineStr">
        <is>
          <t>proceeds $1.3M vs outlays $2.35M: net -1.06M - the load-bearing commercial risk</t>
        </is>
      </c>
    </row>
    <row r="25">
      <c r="A25" s="4" t="inlineStr">
        <is>
          <t>S3 Incidence low</t>
        </is>
      </c>
      <c r="B25" s="41" t="inlineStr">
        <is>
          <t>0.30</t>
        </is>
      </c>
      <c r="C25" s="24" t="n">
        <v>160.9</v>
      </c>
      <c r="D25" s="27" t="n">
        <v>14625</v>
      </c>
      <c r="E25" s="27" t="n">
        <v>18.21</v>
      </c>
      <c r="F25" s="42" t="n">
        <v>10.16</v>
      </c>
      <c r="G25" s="4" t="inlineStr"/>
    </row>
    <row r="26">
      <c r="A26" s="4" t="inlineStr">
        <is>
          <t>S4 Incidence high</t>
        </is>
      </c>
      <c r="B26" s="41" t="inlineStr">
        <is>
          <t>1.20</t>
        </is>
      </c>
      <c r="C26" s="24" t="n">
        <v>643.6</v>
      </c>
      <c r="D26" s="27" t="n">
        <v>3656</v>
      </c>
      <c r="E26" s="27" t="n">
        <v>18.21</v>
      </c>
      <c r="F26" s="42" t="n">
        <v>10.16</v>
      </c>
      <c r="G26" s="4" t="inlineStr"/>
    </row>
    <row r="27">
      <c r="A27" s="4" t="inlineStr">
        <is>
          <t>S5 Buy price $9.90 flat 2028+</t>
        </is>
      </c>
      <c r="B27" s="41" t="inlineStr">
        <is>
          <t>$9.90</t>
        </is>
      </c>
      <c r="C27" s="24" t="n">
        <v>321.8</v>
      </c>
      <c r="D27" s="27" t="n">
        <v>7361</v>
      </c>
      <c r="E27" s="27" t="n">
        <v>18.33</v>
      </c>
      <c r="F27" s="42" t="n">
        <v>10.09</v>
      </c>
      <c r="G27" s="4" t="inlineStr">
        <is>
          <t>cost basis $2368642: insensitive</t>
        </is>
      </c>
    </row>
  </sheetData>
  <mergeCells count="3">
    <mergeCell ref="A1:C1"/>
    <mergeCell ref="A8:G8"/>
    <mergeCell ref="A21:G2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68" customWidth="1" min="3" max="3"/>
  </cols>
  <sheetData>
    <row r="1">
      <c r="A1" s="22" t="inlineStr">
        <is>
          <t>Critique Dimension</t>
        </is>
      </c>
      <c r="B1" s="22" t="inlineStr">
        <is>
          <t>Rating</t>
        </is>
      </c>
      <c r="C1" s="22" t="inlineStr">
        <is>
          <t>Assessment</t>
        </is>
      </c>
    </row>
    <row r="2" ht="80" customHeight="1">
      <c r="A2" s="3" t="inlineStr">
        <is>
          <t>1. Effect size quality</t>
        </is>
      </c>
      <c r="B2" s="43" t="inlineStr">
        <is>
          <t>WEAK</t>
        </is>
      </c>
      <c r="C2" s="44" t="inlineStr">
        <is>
          <t>Chain cloned from the Rwanda school model with zero Kenya-specific inputs: incidence, school share, and severity mix all pending. EAP 0.432 (EV 0.75 for the cross-country transfer). Preliminary is the ceiling until Kenya GBD burden and any LifeStraw Kenya evaluation data are traced.</t>
        </is>
      </c>
    </row>
    <row r="3" ht="80" customHeight="1">
      <c r="A3" s="3" t="inlineStr">
        <is>
          <t>2. Counterfactual robustness</t>
        </is>
      </c>
      <c r="B3" s="45" t="inlineStr">
        <is>
          <t>MODERATE</t>
        </is>
      </c>
      <c r="C3" s="44" t="inlineStr">
        <is>
          <t>Carbon-side: another developer could plausibly serve Vestergaard; the counterfactual for Virridy's outlays is partner-funded replacement cycles at slower cadence - not modeled in v1. Health-side counterfactual is NOT Virridy's to claim (delivery is partner-funded).</t>
        </is>
      </c>
    </row>
    <row r="4" ht="80" customHeight="1">
      <c r="A4" s="3" t="inlineStr">
        <is>
          <t>3. Moral weight transparency</t>
        </is>
      </c>
      <c r="B4" s="46" t="inlineStr">
        <is>
          <t>STRONG</t>
        </is>
      </c>
      <c r="C4" s="44" t="inlineStr">
        <is>
          <t>All frameworks reported; ranking stable (0.041-0.147x on the financing basis). Immaterial: the labeled basis, not the framework, drives interpretation.</t>
        </is>
      </c>
    </row>
    <row r="5" ht="80" customHeight="1">
      <c r="A5" s="3" t="inlineStr">
        <is>
          <t>4. Attribution logic</t>
        </is>
      </c>
      <c r="B5" s="43" t="inlineStr">
        <is>
          <t>FLAG</t>
        </is>
      </c>
      <c r="C5" s="44" t="inlineStr">
        <is>
          <t>CENTRAL CAVEAT: Virridy's outlays finance replacement cycles; the filters' health impact is delivered and capitalized by the partner. The $/DALY figure describes dollars-through-the-carbon-layer per DALY in the system, NOT DALYs purchased by Virridy. Any external use of the $/DALY figure without this label is a misuse of the model.</t>
        </is>
      </c>
    </row>
    <row r="6" ht="80" customHeight="1">
      <c r="A6" s="3" t="inlineStr">
        <is>
          <t>5. Excluded factors</t>
        </is>
      </c>
      <c r="B6" s="43" t="inlineStr">
        <is>
          <t>FLAG</t>
        </is>
      </c>
      <c r="C6" s="44" t="inlineStr">
        <is>
          <t>Full delivery cost unknown to this model (partner-borne) - a full-cost $/DALY would require Vestergaard capex data. CORSIA labeling risk is real: credits are held unsold pending the label (S2 quantifies the voluntary-floor downside: net -$1.06M). 2026 credit figure includes issuance backlog, so implied students overstate that year (flagged).</t>
        </is>
      </c>
    </row>
    <row r="7" ht="80" customHeight="1">
      <c r="A7" s="3" t="inlineStr">
        <is>
          <t>6. Ranking stability</t>
        </is>
      </c>
      <c r="B7" s="45" t="inlineStr">
        <is>
          <t>MODERATE</t>
        </is>
      </c>
      <c r="C7" s="44" t="inlineStr">
        <is>
          <t>Climate metric robust: $18.21/t base (10.2x SCC), $34.42/t contracted-only (5.4x), $25.28 integrity-adjusted (7.3x) - above SCC parity in all scenarios. The commercially fragile finding is S2: at voluntary $10 the carbon layer runs a ~$1.1M net loss; CORSIA labeling is the reversal condition.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2026-08-07T22:11:19Z</dcterms:created>
  <dcterms:modified xmlns:dcterms="http://purl.org/dc/terms/" xmlns:xsi="http://www.w3.org/2001/XMLSchema-instance" xsi:type="dcterms:W3CDTF">2026-08-07T22:11:19Z</dcterms:modified>
</cp:coreProperties>
</file>