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CEA Model" sheetId="3" state="visible" r:id="rId3"/>
    <sheet xmlns:r="http://schemas.openxmlformats.org/officeDocument/2006/relationships" name="Crit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8">
    <numFmt numFmtId="164" formatCode="$#,##0"/>
    <numFmt numFmtId="165" formatCode="0.0x"/>
    <numFmt numFmtId="166" formatCode="$#,##0.00"/>
    <numFmt numFmtId="167" formatCode="0.0%"/>
    <numFmt numFmtId="168" formatCode="0.000"/>
    <numFmt numFmtId="169" formatCode="0.0000"/>
    <numFmt numFmtId="170" formatCode="0.00000"/>
    <numFmt numFmtId="171" formatCode="#,##0.0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color rgb="00000000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color rgb="00008000"/>
      <sz val="10"/>
    </font>
    <font>
      <name val="Arial"/>
      <b val="1"/>
      <color rgb="00FFFFFF"/>
      <sz val="10"/>
    </font>
    <font>
      <name val="Arial"/>
      <i val="1"/>
      <color rgb="00666666"/>
      <sz val="9"/>
    </font>
  </fonts>
  <fills count="12">
    <fill>
      <patternFill/>
    </fill>
    <fill>
      <patternFill patternType="gray125"/>
    </fill>
    <fill>
      <patternFill patternType="solid">
        <fgColor rgb="001A7A6E"/>
      </patternFill>
    </fill>
    <fill>
      <patternFill patternType="solid">
        <fgColor rgb="001F4E79"/>
      </patternFill>
    </fill>
    <fill>
      <patternFill patternType="solid">
        <fgColor rgb="00D9D9D9"/>
      </patternFill>
    </fill>
    <fill>
      <patternFill patternType="solid">
        <fgColor rgb="00FFFF00"/>
      </patternFill>
    </fill>
    <fill>
      <patternFill patternType="solid">
        <fgColor rgb="00E8D5F5"/>
      </patternFill>
    </fill>
    <fill>
      <patternFill patternType="solid">
        <fgColor rgb="007B2D8B"/>
      </patternFill>
    </fill>
    <fill>
      <patternFill patternType="solid">
        <fgColor rgb="00B8860B"/>
      </patternFill>
    </fill>
    <fill>
      <patternFill patternType="solid">
        <fgColor rgb="00FDECEA"/>
      </patternFill>
    </fill>
    <fill>
      <patternFill patternType="solid">
        <fgColor rgb="00FAEEDA"/>
      </patternFill>
    </fill>
    <fill>
      <patternFill patternType="solid">
        <fgColor rgb="00D0EEEA"/>
      </patternFill>
    </fill>
  </fills>
  <borders count="6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8" fillId="0" borderId="0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center" wrapText="1"/>
    </xf>
    <xf numFmtId="166" fontId="3" fillId="0" borderId="1" pivotButton="0" quotePrefix="0" xfId="0"/>
    <xf numFmtId="165" fontId="3" fillId="0" borderId="1" pivotButton="0" quotePrefix="0" xfId="0"/>
    <xf numFmtId="167" fontId="3" fillId="0" borderId="1" pivotButton="0" quotePrefix="0" xfId="0"/>
    <xf numFmtId="168" fontId="3" fillId="0" borderId="1" pivotButton="0" quotePrefix="0" xfId="0"/>
    <xf numFmtId="0" fontId="3" fillId="0" borderId="1" pivotButton="0" quotePrefix="0" xfId="0"/>
    <xf numFmtId="0" fontId="7" fillId="2" borderId="1" applyAlignment="1" pivotButton="0" quotePrefix="0" xfId="0">
      <alignment horizontal="center" vertical="center" wrapText="1"/>
    </xf>
    <xf numFmtId="3" fontId="5" fillId="5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3" fontId="5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167" fontId="5" fillId="5" borderId="1" applyAlignment="1" pivotButton="0" quotePrefix="0" xfId="0">
      <alignment horizontal="right" vertical="center"/>
    </xf>
    <xf numFmtId="169" fontId="5" fillId="5" borderId="1" applyAlignment="1" pivotButton="0" quotePrefix="0" xfId="0">
      <alignment horizontal="right" vertical="center"/>
    </xf>
    <xf numFmtId="167" fontId="5" fillId="0" borderId="1" applyAlignment="1" pivotButton="0" quotePrefix="0" xfId="0">
      <alignment horizontal="right" vertical="center"/>
    </xf>
    <xf numFmtId="2" fontId="5" fillId="5" borderId="1" applyAlignment="1" pivotButton="0" quotePrefix="0" xfId="0">
      <alignment horizontal="right" vertical="center"/>
    </xf>
    <xf numFmtId="170" fontId="5" fillId="0" borderId="1" applyAlignment="1" pivotButton="0" quotePrefix="0" xfId="0">
      <alignment horizontal="right" vertical="center"/>
    </xf>
    <xf numFmtId="2" fontId="5" fillId="0" borderId="1" applyAlignment="1" pivotButton="0" quotePrefix="0" xfId="0">
      <alignment horizontal="right" vertical="center"/>
    </xf>
    <xf numFmtId="168" fontId="4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3" fontId="4" fillId="0" borderId="1" pivotButton="0" quotePrefix="0" xfId="0"/>
    <xf numFmtId="171" fontId="4" fillId="0" borderId="1" pivotButton="0" quotePrefix="0" xfId="0"/>
    <xf numFmtId="0" fontId="4" fillId="0" borderId="1" pivotButton="0" quotePrefix="0" xfId="0"/>
    <xf numFmtId="0" fontId="7" fillId="4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164" fontId="4" fillId="0" borderId="1" pivotButton="0" quotePrefix="0" xfId="0"/>
    <xf numFmtId="165" fontId="4" fillId="0" borderId="1" pivotButton="0" quotePrefix="0" xfId="0"/>
    <xf numFmtId="166" fontId="4" fillId="0" borderId="1" pivotButton="0" quotePrefix="0" xfId="0"/>
    <xf numFmtId="0" fontId="3" fillId="9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34" customWidth="1" min="1" max="1"/>
    <col width="58" customWidth="1" min="2" max="2"/>
  </cols>
  <sheetData>
    <row r="1" ht="32" customHeight="1">
      <c r="A1" s="1" t="inlineStr">
        <is>
          <t>COST-EFFECTIVENESS ANALYSIS</t>
        </is>
      </c>
    </row>
    <row r="2" ht="22" customHeight="1">
      <c r="A2" s="2" t="inlineStr">
        <is>
          <t>ASILI DRC — PRELIMINARY: insufficient evidence for probabilistic analysis</t>
        </is>
      </c>
    </row>
    <row r="4">
      <c r="A4" s="3" t="inlineStr">
        <is>
          <t>Intervention</t>
        </is>
      </c>
      <c r="B4" s="4" t="inlineStr">
        <is>
          <t>Community water kiosks (piped, treated), Bukavu / South Kivu — rehab + expansion</t>
        </is>
      </c>
    </row>
    <row r="5">
      <c r="A5" s="3" t="inlineStr">
        <is>
          <t>Pathway</t>
        </is>
      </c>
      <c r="B5" s="4" t="inlineStr">
        <is>
          <t>Carbon-financed safe water (Gate A: YES — $1.0M carbon advance prefinance)</t>
        </is>
      </c>
    </row>
    <row r="6">
      <c r="A6" s="3" t="inlineStr">
        <is>
          <t>COST BASIS — READ FIRST</t>
        </is>
      </c>
      <c r="B6" s="4" t="inlineStr">
        <is>
          <t>PHILANTHROPIC/CATALYTIC frame: Mazigiro rehab budget $1,199,450 ONLY. Kiosk tariffs cover ALL O&amp;M since Q1 2019 (beneficiary-financed, excluded). $/DALY here is philanthropic cost, NOT full delivery cost.</t>
        </is>
      </c>
    </row>
    <row r="7">
      <c r="A7" s="3" t="inlineStr">
        <is>
          <t>Scale</t>
        </is>
      </c>
      <c r="B7" s="4" t="inlineStr">
        <is>
          <t>80,000 served (2025) -&gt; 650,000 (2029, program target); ramp interpolated</t>
        </is>
      </c>
    </row>
    <row r="8">
      <c r="A8" s="3" t="inlineStr">
        <is>
          <t>Analyst / Date</t>
        </is>
      </c>
      <c r="B8" s="4" t="inlineStr">
        <is>
          <t>Virridy Carbon CEA Toolbox (Claude) — 2026-08-07</t>
        </is>
      </c>
    </row>
    <row r="9">
      <c r="A9" s="3" t="inlineStr">
        <is>
          <t>Version</t>
        </is>
      </c>
      <c r="B9" s="4" t="inlineStr">
        <is>
          <t>v1 PRELIMINARY</t>
        </is>
      </c>
    </row>
    <row r="10">
      <c r="A10" s="3" t="inlineStr">
        <is>
          <t>Data basis</t>
        </is>
      </c>
      <c r="B10" s="4" t="inlineStr">
        <is>
          <t>Virridy carbon proforma, base scenario (extract 2026-08-07)</t>
        </is>
      </c>
    </row>
    <row r="13">
      <c r="A13" s="5" t="inlineStr">
        <is>
          <t>COLOR KEY</t>
        </is>
      </c>
    </row>
    <row r="14">
      <c r="A14" s="6" t="inlineStr">
        <is>
          <t>TOP-LINE RESULTS — GiveWell Default headline</t>
        </is>
      </c>
      <c r="B14" s="7" t="n"/>
      <c r="C14" s="8" t="n"/>
    </row>
    <row r="15">
      <c r="A15" s="9" t="inlineStr">
        <is>
          <t>Metric</t>
        </is>
      </c>
      <c r="B15" s="9" t="inlineStr">
        <is>
          <t>Raw</t>
        </is>
      </c>
      <c r="C15" s="9" t="inlineStr">
        <is>
          <t>Evidence-adjusted</t>
        </is>
      </c>
    </row>
    <row r="16">
      <c r="A16" s="3" t="inlineStr">
        <is>
          <t>$/DALY averted</t>
        </is>
      </c>
      <c r="B16" s="10" t="n">
        <v>355.3777246595943</v>
      </c>
      <c r="C16" s="10" t="n">
        <v>1133.219785266563</v>
      </c>
    </row>
    <row r="17">
      <c r="A17" s="11" t="inlineStr">
        <is>
          <t>$/DCY (per doubled-consumption-year)</t>
        </is>
      </c>
      <c r="B17" s="10" t="n">
        <v>154.5120541998236</v>
      </c>
      <c r="C17" s="10" t="n">
        <v>492.7042544637233</v>
      </c>
    </row>
    <row r="18">
      <c r="A18" s="12" t="inlineStr">
        <is>
          <t>xCash_MU (ranking metric)</t>
        </is>
      </c>
      <c r="B18" s="13" t="n">
        <v>1.98653460885867</v>
      </c>
      <c r="C18" s="14" t="inlineStr"/>
    </row>
    <row r="19">
      <c r="A19" s="15" t="inlineStr">
        <is>
          <t>$/DALY = $/DCY × 2.3 (units of value per DALY, GiveWell Default). $/DCY = $/unit of value = 298.51 ÷ xCash. PHILANTHROPIC-COST basis (catalytic frame): denominator is the $1.2M rehab budget, not full delivery cost (tariff-financed O&amp;M excluded). Not comparable to full-delivery-cost figures without this label.</t>
        </is>
      </c>
    </row>
    <row r="21">
      <c r="A21" s="16" t="inlineStr">
        <is>
          <t>CARBON METRICS + INTEGRITY (HEADLINE ISSUE)</t>
        </is>
      </c>
    </row>
    <row r="22">
      <c r="A22" s="3" t="inlineStr">
        <is>
          <t>$/tCO2e (philanthropic cost / credited)</t>
        </is>
      </c>
      <c r="B22" s="17" t="n">
        <v>1.076947250280584</v>
      </c>
    </row>
    <row r="23">
      <c r="A23" s="3" t="inlineStr">
        <is>
          <t xml:space="preserve">  vs SCC $185 (credited basis)</t>
        </is>
      </c>
      <c r="B23" s="18" t="n">
        <v>171.7818583517445</v>
      </c>
    </row>
    <row r="24">
      <c r="A24" s="3" t="inlineStr">
        <is>
          <t>Credit integrity ratio (real/credited)</t>
        </is>
      </c>
      <c r="B24" s="19" t="n">
        <v>0.4675</v>
      </c>
    </row>
    <row r="25">
      <c r="A25" s="3" t="inlineStr">
        <is>
          <t>$/tCO2e integrity-adjusted</t>
        </is>
      </c>
      <c r="B25" s="17" t="n">
        <v>2.303630481883601</v>
      </c>
    </row>
    <row r="26">
      <c r="A26" s="3" t="inlineStr">
        <is>
          <t xml:space="preserve">  vs SCC $185 (integrity basis)</t>
        </is>
      </c>
      <c r="B26" s="18" t="n">
        <v>80.30801877944059</v>
      </c>
    </row>
    <row r="27">
      <c r="A27" s="3" t="inlineStr">
        <is>
          <t>Implied yield (credits / person-yr)</t>
        </is>
      </c>
      <c r="B27" s="20" t="n">
        <v>0.2516949152542373</v>
      </c>
    </row>
    <row r="28">
      <c r="A28" s="3" t="inlineStr">
        <is>
          <t>Self-sustainability</t>
        </is>
      </c>
      <c r="B28" s="21" t="inlineStr">
        <is>
          <t>O&amp;M tariff-funded since 2019 (carbon NOT needed for survival)</t>
        </is>
      </c>
    </row>
    <row r="29">
      <c r="A29" s="15" t="inlineStr">
        <is>
          <t>Integrity is the model's headline issue: booked yield 0.243 cr/person-yr is the portfolio's highest and predates the GS SDWS V2.0 reconstruction (which cut the Rwanda program's yield ~45%). Baseline residual 0.55 is a hard flag pending reconstruction. Additionality caveat: kiosk sales already fund O&amp;M, so carbon's counterfactual role is expansion/rehab capital, not survival. Population caveat: 150K (VERPA) vs 300K (assessment) discrepancy unresolved (scenario S4).</t>
        </is>
      </c>
    </row>
  </sheetData>
  <mergeCells count="5">
    <mergeCell ref="A21:B21"/>
    <mergeCell ref="A2:B2"/>
    <mergeCell ref="A14:C14"/>
    <mergeCell ref="A13:B13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46" customWidth="1" min="1" max="1"/>
    <col width="15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5" customWidth="1" min="11" max="11"/>
  </cols>
  <sheetData>
    <row r="1">
      <c r="A1" s="5" t="inlineStr">
        <is>
          <t>PROFORMA SERIES 2025-2033 (Virridy carbon proforma, base scenario)</t>
        </is>
      </c>
    </row>
    <row r="2">
      <c r="A2" s="22" t="inlineStr">
        <is>
          <t>Series</t>
        </is>
      </c>
      <c r="B2" s="9" t="n">
        <v>2025</v>
      </c>
      <c r="C2" s="9" t="n">
        <v>2026</v>
      </c>
      <c r="D2" s="9" t="n">
        <v>2027</v>
      </c>
      <c r="E2" s="9" t="n">
        <v>2028</v>
      </c>
      <c r="F2" s="9" t="n">
        <v>2029</v>
      </c>
      <c r="G2" s="9" t="n">
        <v>2030</v>
      </c>
      <c r="H2" s="9" t="n">
        <v>2031</v>
      </c>
      <c r="I2" s="9" t="n">
        <v>2032</v>
      </c>
      <c r="J2" s="9" t="n">
        <v>2033</v>
      </c>
      <c r="K2" s="22" t="inlineStr">
        <is>
          <t>Total</t>
        </is>
      </c>
    </row>
    <row r="3">
      <c r="A3" s="4" t="inlineStr">
        <is>
          <t>Population served (interpolated 2026-28)</t>
        </is>
      </c>
      <c r="B3" s="23" t="n">
        <v>80000</v>
      </c>
      <c r="C3" s="23" t="n">
        <v>222500</v>
      </c>
      <c r="D3" s="23" t="n">
        <v>365000</v>
      </c>
      <c r="E3" s="23" t="n">
        <v>507500</v>
      </c>
      <c r="F3" s="23" t="n">
        <v>650000</v>
      </c>
      <c r="G3" s="23" t="n">
        <v>650000</v>
      </c>
      <c r="H3" s="23" t="n">
        <v>650000</v>
      </c>
      <c r="I3" s="23" t="n">
        <v>650000</v>
      </c>
      <c r="J3" s="23" t="n">
        <v>650000</v>
      </c>
      <c r="K3" s="24">
        <f>SUM(B3:J3)</f>
        <v/>
      </c>
    </row>
    <row r="4">
      <c r="A4" s="4" t="inlineStr">
        <is>
          <t>Credits (tCO2e)</t>
        </is>
      </c>
      <c r="B4" s="25" t="n">
        <v>0</v>
      </c>
      <c r="C4" s="25" t="n">
        <v>5940</v>
      </c>
      <c r="D4" s="25" t="n">
        <v>10890</v>
      </c>
      <c r="E4" s="25" t="n">
        <v>52470</v>
      </c>
      <c r="F4" s="25" t="n">
        <v>169290</v>
      </c>
      <c r="G4" s="25" t="n">
        <v>218790</v>
      </c>
      <c r="H4" s="25" t="n">
        <v>218790</v>
      </c>
      <c r="I4" s="25" t="n">
        <v>218790</v>
      </c>
      <c r="J4" s="25" t="n">
        <v>218790</v>
      </c>
      <c r="K4" s="24">
        <f>SUM(B4:J4)</f>
        <v/>
      </c>
    </row>
    <row r="6">
      <c r="A6" s="5" t="inlineStr">
        <is>
          <t>COST BASIS — SINGLE DENOMINATOR (PHILANTHROPIC FRAME)</t>
        </is>
      </c>
    </row>
    <row r="7">
      <c r="A7" s="4" t="inlineStr">
        <is>
          <t>Virridy carbon advance (200,000 cr @ $5, 5 tranches)</t>
        </is>
      </c>
      <c r="B7" s="26" t="n">
        <v>1000000</v>
      </c>
    </row>
    <row r="8">
      <c r="A8" s="4" t="inlineStr">
        <is>
          <t>Asili share of rehab budget</t>
        </is>
      </c>
      <c r="B8" s="26" t="n">
        <v>199450</v>
      </c>
    </row>
    <row r="9">
      <c r="A9" s="3" t="inlineStr">
        <is>
          <t>TOTAL_PROGRAMME_COST (Mazigiro rehab budget)</t>
        </is>
      </c>
      <c r="B9" s="27">
        <f>B7+B8</f>
        <v/>
      </c>
    </row>
    <row r="10">
      <c r="A10" s="3" t="inlineStr">
        <is>
          <t>Beneficiary-years 2025-2033</t>
        </is>
      </c>
      <c r="B10" s="24">
        <f>K3</f>
        <v/>
      </c>
    </row>
    <row r="11">
      <c r="A11" s="15" t="inlineStr">
        <is>
          <t>EXCLUDED: tariff-financed O&amp;M (beneficiary-funded since Q1 2019) and any pre-2025 capital. This is a catalytic-frame cost; $/DALY is philanthropic cost per DALY.</t>
        </is>
      </c>
    </row>
    <row r="13">
      <c r="A13" s="5" t="inlineStr">
        <is>
          <t>HEALTH CHAIN INPUTS</t>
        </is>
      </c>
    </row>
    <row r="14">
      <c r="A14" s="4" t="inlineStr">
        <is>
          <t>Under-5 population share</t>
        </is>
      </c>
      <c r="B14" s="28" t="n">
        <v>0.18</v>
      </c>
      <c r="C14" s="15" t="inlineStr">
        <is>
          <t>DRC demographic profile; census pending</t>
        </is>
      </c>
    </row>
    <row r="15">
      <c r="A15" s="4" t="inlineStr">
        <is>
          <t>Under-5 all-cause death rate (/child-yr)</t>
        </is>
      </c>
      <c r="B15" s="29" t="n">
        <v>0.014</v>
      </c>
      <c r="C15" s="15" t="inlineStr">
        <is>
          <t>DRC elevated; IGME lookup pending</t>
        </is>
      </c>
    </row>
    <row r="16">
      <c r="A16" s="4" t="inlineStr">
        <is>
          <t>Diarrheal share of under-5 deaths</t>
        </is>
      </c>
      <c r="B16" s="28" t="n">
        <v>0.09</v>
      </c>
      <c r="C16" s="15" t="inlineStr">
        <is>
          <t>GBD cause-fraction pending</t>
        </is>
      </c>
    </row>
    <row r="17">
      <c r="A17" s="4" t="inlineStr">
        <is>
          <t>Mortality reduction (conservative)</t>
        </is>
      </c>
      <c r="B17" s="30" t="n">
        <v>0.12</v>
      </c>
      <c r="C17" s="15" t="inlineStr">
        <is>
          <t>GiveWell-style conservative; Kremer 25% in S1</t>
        </is>
      </c>
    </row>
    <row r="18">
      <c r="A18" s="4" t="inlineStr">
        <is>
          <t>YLL per under-5 death</t>
        </is>
      </c>
      <c r="B18" s="25" t="n">
        <v>33</v>
      </c>
      <c r="C18" s="15" t="inlineStr">
        <is>
          <t>standard discounted YLL</t>
        </is>
      </c>
    </row>
    <row r="19">
      <c r="A19" s="4" t="inlineStr">
        <is>
          <t>Diarrheal incidence, under-5 (/yr)</t>
        </is>
      </c>
      <c r="B19" s="31" t="n">
        <v>0.9</v>
      </c>
      <c r="C19" s="15" t="inlineStr">
        <is>
          <t>GBD lookup pending</t>
        </is>
      </c>
    </row>
    <row r="20">
      <c r="A20" s="4" t="inlineStr">
        <is>
          <t>Diarrheal incidence, over-5 (/yr)</t>
        </is>
      </c>
      <c r="B20" s="31" t="n">
        <v>0.35</v>
      </c>
      <c r="C20" s="15" t="inlineStr">
        <is>
          <t>GBD lookup pending</t>
        </is>
      </c>
    </row>
    <row r="21">
      <c r="A21" s="4" t="inlineStr">
        <is>
          <t>Morbidity reduction, piped treated</t>
        </is>
      </c>
      <c r="B21" s="30" t="n">
        <v>0.3</v>
      </c>
      <c r="C21" s="15" t="inlineStr">
        <is>
          <t>Wolf et al. 2022</t>
        </is>
      </c>
    </row>
    <row r="22">
      <c r="A22" s="4" t="inlineStr">
        <is>
          <t>Delivery effectiveness (kiosk water safe)</t>
        </is>
      </c>
      <c r="B22" s="28" t="n">
        <v>0.85</v>
      </c>
      <c r="C22" s="15" t="inlineStr">
        <is>
          <t>site monitoring build-out pending</t>
        </is>
      </c>
    </row>
    <row r="23">
      <c r="A23" s="4" t="inlineStr">
        <is>
          <t>Household use share (kiosk water)</t>
        </is>
      </c>
      <c r="B23" s="28" t="n">
        <v>0.75</v>
      </c>
      <c r="C23" s="15" t="inlineStr">
        <is>
          <t>no household survey yet</t>
        </is>
      </c>
    </row>
    <row r="24">
      <c r="A24" s="4" t="inlineStr">
        <is>
          <t>Disability weight x duration -&gt; YLD/episode</t>
        </is>
      </c>
      <c r="B24" s="32" t="n">
        <v>0.002214794520547945</v>
      </c>
      <c r="C24" s="15" t="inlineStr">
        <is>
          <t>0.188 x 4.3/365</t>
        </is>
      </c>
    </row>
    <row r="26">
      <c r="A26" s="5" t="inlineStr">
        <is>
          <t>EVIDENCE ADJUSTMENT + INTEGRITY</t>
        </is>
      </c>
    </row>
    <row r="27">
      <c r="A27" s="4" t="inlineStr">
        <is>
          <t>Internal validity (IV)</t>
        </is>
      </c>
      <c r="B27" s="33" t="n">
        <v>0.7</v>
      </c>
      <c r="C27" s="15" t="inlineStr">
        <is>
          <t>no program-specific outcome study; chain from literature</t>
        </is>
      </c>
    </row>
    <row r="28">
      <c r="A28" s="4" t="inlineStr">
        <is>
          <t>External validity (EV)</t>
        </is>
      </c>
      <c r="B28" s="33" t="n">
        <v>0.7</v>
      </c>
      <c r="C28" s="15" t="inlineStr">
        <is>
          <t>meta evidence -&gt; Bukavu kiosk context</t>
        </is>
      </c>
    </row>
    <row r="29">
      <c r="A29" s="4" t="inlineStr">
        <is>
          <t>Publication bias (PB)</t>
        </is>
      </c>
      <c r="B29" s="33" t="n">
        <v>0.8</v>
      </c>
      <c r="C29" s="15" t="inlineStr">
        <is>
          <t>systematic review base</t>
        </is>
      </c>
    </row>
    <row r="30">
      <c r="A30" s="4" t="inlineStr">
        <is>
          <t>Implementation quality (IQ)</t>
        </is>
      </c>
      <c r="B30" s="33" t="n">
        <v>0.8</v>
      </c>
      <c r="C30" s="15" t="inlineStr">
        <is>
          <t>operating since 2019; monitoring build-out pending</t>
        </is>
      </c>
    </row>
    <row r="31">
      <c r="A31" s="3" t="inlineStr">
        <is>
          <t>EAP composite</t>
        </is>
      </c>
      <c r="B31" s="34">
        <f>B27*B28*B29*B30</f>
        <v/>
      </c>
    </row>
    <row r="32">
      <c r="A32" s="4" t="inlineStr">
        <is>
          <t>Baseline-practice residual (HARD FLAG)</t>
        </is>
      </c>
      <c r="B32" s="28" t="n">
        <v>0.55</v>
      </c>
      <c r="C32" s="15" t="inlineStr">
        <is>
          <t>yield 0.243 pre-reconstruction; V2.0 cut Rwanda ~45%</t>
        </is>
      </c>
    </row>
    <row r="33">
      <c r="A33" s="3" t="inlineStr">
        <is>
          <t>Credit integrity ratio</t>
        </is>
      </c>
      <c r="B33" s="35">
        <f>B32*B22</f>
        <v/>
      </c>
    </row>
  </sheetData>
  <mergeCells count="4">
    <mergeCell ref="A6:K6"/>
    <mergeCell ref="A26:K26"/>
    <mergeCell ref="A1:K1"/>
    <mergeCell ref="A13:K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60" customWidth="1" min="7" max="7"/>
  </cols>
  <sheetData>
    <row r="1">
      <c r="A1" s="6" t="inlineStr">
        <is>
          <t>TOP-LINE RESULTS — GiveWell Default headline</t>
        </is>
      </c>
    </row>
    <row r="2">
      <c r="A2" s="9" t="inlineStr">
        <is>
          <t>Metric</t>
        </is>
      </c>
      <c r="B2" s="9" t="inlineStr">
        <is>
          <t>Raw</t>
        </is>
      </c>
      <c r="C2" s="9" t="inlineStr">
        <is>
          <t>Evidence-adjusted</t>
        </is>
      </c>
    </row>
    <row r="3">
      <c r="A3" s="3" t="inlineStr">
        <is>
          <t>$/DALY averted</t>
        </is>
      </c>
      <c r="B3" s="10" t="n">
        <v>355.3777246595943</v>
      </c>
      <c r="C3" s="10" t="n">
        <v>1133.219785266563</v>
      </c>
    </row>
    <row r="4">
      <c r="A4" s="3" t="inlineStr">
        <is>
          <t>$/DCY (per doubled-consumption-year)</t>
        </is>
      </c>
      <c r="B4" s="10" t="n">
        <v>154.5120541998236</v>
      </c>
      <c r="C4" s="10" t="n">
        <v>492.7042544637233</v>
      </c>
    </row>
    <row r="5">
      <c r="A5" s="3" t="inlineStr">
        <is>
          <t>xCash_MU (ranking metric)</t>
        </is>
      </c>
      <c r="B5" s="13" t="n">
        <v>1.98653460885867</v>
      </c>
      <c r="C5" s="14" t="inlineStr"/>
    </row>
    <row r="6">
      <c r="A6" s="15" t="inlineStr">
        <is>
          <t>$/DALY = $/DCY × 2.3 (units of value per DALY, GiveWell Default). $/DCY = $/unit of value = 298.51 ÷ xCash. Philanthropic-cost basis (catalytic frame).</t>
        </is>
      </c>
    </row>
    <row r="8">
      <c r="A8" s="5" t="inlineStr">
        <is>
          <t>HEALTH PATHWAY (two sub-pathways, philanthropic-cost basis)</t>
        </is>
      </c>
    </row>
    <row r="9">
      <c r="A9" s="3" t="inlineStr">
        <is>
          <t>Under-5 person-years</t>
        </is>
      </c>
      <c r="B9" s="36" t="n">
        <v>796500</v>
      </c>
      <c r="G9" s="15" t="inlineStr">
        <is>
          <t>beneficiary-years x U5 share</t>
        </is>
      </c>
    </row>
    <row r="10">
      <c r="A10" s="3" t="inlineStr">
        <is>
          <t>Baseline U5 diarrheal deaths (window)</t>
        </is>
      </c>
      <c r="B10" s="37" t="n">
        <v>1003.59</v>
      </c>
      <c r="G10" s="15" t="inlineStr">
        <is>
          <t>U5 py x death rate x diarrheal share</t>
        </is>
      </c>
    </row>
    <row r="11">
      <c r="A11" s="3" t="inlineStr">
        <is>
          <t>Deaths averted</t>
        </is>
      </c>
      <c r="B11" s="37" t="n">
        <v>76.77463499999999</v>
      </c>
      <c r="G11" s="15" t="inlineStr">
        <is>
          <t>x mortality reduction x effective coverage (0.6375)</t>
        </is>
      </c>
    </row>
    <row r="12">
      <c r="A12" s="3" t="inlineStr">
        <is>
          <t>Mortality DALYs (YLL)</t>
        </is>
      </c>
      <c r="B12" s="36" t="n">
        <v>2533.562954999999</v>
      </c>
      <c r="G12" s="15" t="inlineStr">
        <is>
          <t>deaths x 33 YLL</t>
        </is>
      </c>
    </row>
    <row r="13">
      <c r="A13" s="3" t="inlineStr">
        <is>
          <t>Baseline diarrheal episodes (all ages)</t>
        </is>
      </c>
      <c r="B13" s="36" t="n">
        <v>1986825</v>
      </c>
      <c r="G13" s="15" t="inlineStr">
        <is>
          <t>U5 py x 0.9 + over-5 py x 0.35</t>
        </is>
      </c>
    </row>
    <row r="14">
      <c r="A14" s="3" t="inlineStr">
        <is>
          <t>Episodes averted</t>
        </is>
      </c>
      <c r="B14" s="36" t="n">
        <v>379980.28125</v>
      </c>
      <c r="G14" s="15" t="inlineStr">
        <is>
          <t>x 30% reduction x effective coverage</t>
        </is>
      </c>
    </row>
    <row r="15">
      <c r="A15" s="3" t="inlineStr">
        <is>
          <t>Morbidity DALYs (YLD)</t>
        </is>
      </c>
      <c r="B15" s="36" t="n">
        <v>841.5782448287672</v>
      </c>
      <c r="G15" s="15" t="inlineStr">
        <is>
          <t>episodes x 0.002215</t>
        </is>
      </c>
    </row>
    <row r="16">
      <c r="A16" s="3" t="inlineStr">
        <is>
          <t>TOTAL DALYs raw / adjusted</t>
        </is>
      </c>
      <c r="B16" s="38" t="inlineStr">
        <is>
          <t>3375 / 1058</t>
        </is>
      </c>
      <c r="G16" s="15" t="inlineStr">
        <is>
          <t>EAP 0.314</t>
        </is>
      </c>
    </row>
    <row r="17">
      <c r="A17" s="3" t="inlineStr">
        <is>
          <t>$/DALY raw / adjusted (PHILANTHROPIC)</t>
        </is>
      </c>
      <c r="B17" s="38" t="inlineStr">
        <is>
          <t>$355 / $1133</t>
        </is>
      </c>
    </row>
    <row r="18">
      <c r="A18" s="3" t="inlineStr">
        <is>
          <t>xCash GW / Egal / WELLBY / MU</t>
        </is>
      </c>
      <c r="B18" s="38" t="inlineStr">
        <is>
          <t>1.93 / 0.84 / 3.02 / 1.99</t>
        </is>
      </c>
      <c r="G18" s="15" t="inlineStr">
        <is>
          <t>framework ranking stable</t>
        </is>
      </c>
    </row>
    <row r="20">
      <c r="A20" s="5" t="inlineStr">
        <is>
          <t>ONE-WAY SCENARIOS (preliminary — no Monte Carlo)</t>
        </is>
      </c>
    </row>
    <row r="21">
      <c r="A21" s="39" t="inlineStr">
        <is>
          <t>Scenario</t>
        </is>
      </c>
      <c r="B21" s="39" t="inlineStr">
        <is>
          <t>Varied input</t>
        </is>
      </c>
      <c r="C21" s="22" t="inlineStr">
        <is>
          <t>DALYs</t>
        </is>
      </c>
      <c r="D21" s="9" t="inlineStr">
        <is>
          <t>$/DALY (phil.)</t>
        </is>
      </c>
      <c r="E21" s="40" t="inlineStr">
        <is>
          <t>xCash GW</t>
        </is>
      </c>
      <c r="F21" s="41" t="inlineStr">
        <is>
          <t>xCash MU</t>
        </is>
      </c>
      <c r="G21" s="39" t="inlineStr">
        <is>
          <t>Reading</t>
        </is>
      </c>
    </row>
    <row r="22">
      <c r="A22" s="4" t="inlineStr">
        <is>
          <t>Base</t>
        </is>
      </c>
      <c r="B22" s="4" t="inlineStr">
        <is>
          <t>-</t>
        </is>
      </c>
      <c r="C22" s="36" t="n">
        <v>3375.141199828767</v>
      </c>
      <c r="D22" s="42" t="n">
        <v>355.3777246595943</v>
      </c>
      <c r="E22" s="43" t="n">
        <v>1.9319364060782</v>
      </c>
      <c r="F22" s="43" t="n">
        <v>1.98653460885867</v>
      </c>
      <c r="G22" s="4" t="inlineStr">
        <is>
          <t>conservative mortality 12%</t>
        </is>
      </c>
    </row>
    <row r="23">
      <c r="A23" s="4" t="inlineStr">
        <is>
          <t>S1 Kremer mortality 25%</t>
        </is>
      </c>
      <c r="B23" s="4" t="inlineStr">
        <is>
          <t>0.25</t>
        </is>
      </c>
      <c r="C23" s="36" t="n">
        <v>6119.834401078767</v>
      </c>
      <c r="D23" s="42" t="n">
        <v>195.9938654203729</v>
      </c>
      <c r="E23" s="43" t="n">
        <v>3.503003334857123</v>
      </c>
      <c r="F23" s="43" t="n">
        <v>3.602001255190043</v>
      </c>
      <c r="G23" s="4" t="inlineStr">
        <is>
          <t>meta-analytic upper anchor</t>
        </is>
      </c>
    </row>
    <row r="24">
      <c r="A24" s="4" t="inlineStr">
        <is>
          <t>S4 population at VERPA 150K cap</t>
        </is>
      </c>
      <c r="B24" s="4" t="inlineStr">
        <is>
          <t>150,000</t>
        </is>
      </c>
      <c r="C24" s="36" t="n">
        <v>976.3120306849314</v>
      </c>
      <c r="D24" s="42" t="n">
        <v>1228.551899702113</v>
      </c>
      <c r="E24" s="43" t="n">
        <v>0.5588426214192306</v>
      </c>
      <c r="F24" s="43" t="n">
        <v>0.5746359998506437</v>
      </c>
      <c r="G24" s="4" t="inlineStr">
        <is>
          <t>150K vs 300K discrepancy; ben-yrs 1.28M</t>
        </is>
      </c>
    </row>
    <row r="25">
      <c r="A25" s="4" t="inlineStr">
        <is>
          <t>S6 +$10/cr LOA upside as cost</t>
        </is>
      </c>
      <c r="B25" s="4" t="inlineStr">
        <is>
          <t>+$2.0M</t>
        </is>
      </c>
      <c r="C25" s="36" t="n">
        <v>3375.141199828767</v>
      </c>
      <c r="D25" s="42" t="n">
        <v>947.9455260011995</v>
      </c>
      <c r="E25" s="43" t="n">
        <v>0.7242685843724691</v>
      </c>
      <c r="F25" s="43" t="n">
        <v>0.7447370443656042</v>
      </c>
      <c r="G25" s="4" t="inlineStr">
        <is>
          <t>funded from credit value on delivery, not donations</t>
        </is>
      </c>
    </row>
    <row r="26">
      <c r="A26" s="4" t="inlineStr">
        <is>
          <t>S2 integrity 0.35</t>
        </is>
      </c>
      <c r="B26" s="4" t="inlineStr">
        <is>
          <t>-</t>
        </is>
      </c>
      <c r="C26" s="14" t="inlineStr">
        <is>
          <t>-</t>
        </is>
      </c>
      <c r="D26" s="44" t="n">
        <v>3.07699214365881</v>
      </c>
      <c r="E26" s="4" t="inlineStr">
        <is>
          <t>60.1x SCC</t>
        </is>
      </c>
      <c r="F26" s="14" t="inlineStr">
        <is>
          <t>-</t>
        </is>
      </c>
      <c r="G26" s="4" t="inlineStr">
        <is>
          <t>carbon-side scenario ($/t in col 4)</t>
        </is>
      </c>
    </row>
    <row r="27">
      <c r="A27" s="4" t="inlineStr">
        <is>
          <t>S3 integrity 0.70</t>
        </is>
      </c>
      <c r="B27" s="4" t="inlineStr">
        <is>
          <t>-</t>
        </is>
      </c>
      <c r="C27" s="14" t="inlineStr">
        <is>
          <t>-</t>
        </is>
      </c>
      <c r="D27" s="44" t="n">
        <v>1.538496071829405</v>
      </c>
      <c r="E27" s="4" t="inlineStr">
        <is>
          <t>120.2x SCC</t>
        </is>
      </c>
      <c r="F27" s="14" t="inlineStr">
        <is>
          <t>-</t>
        </is>
      </c>
      <c r="G27" s="4" t="inlineStr">
        <is>
          <t>carbon-side scenario ($/t in col 4)</t>
        </is>
      </c>
    </row>
    <row r="28">
      <c r="A28" s="4" t="inlineStr">
        <is>
          <t>S5 Mortenson contracted book only (142,560 cr)</t>
        </is>
      </c>
      <c r="B28" s="4" t="inlineStr">
        <is>
          <t>-</t>
        </is>
      </c>
      <c r="C28" s="14" t="inlineStr">
        <is>
          <t>-</t>
        </is>
      </c>
      <c r="D28" s="44" t="n">
        <v>8.413650392817059</v>
      </c>
      <c r="E28" s="4" t="inlineStr">
        <is>
          <t>22.0x SCC</t>
        </is>
      </c>
      <c r="F28" s="14" t="inlineStr">
        <is>
          <t>-</t>
        </is>
      </c>
      <c r="G28" s="4" t="inlineStr">
        <is>
          <t>carbon-side scenario ($/t in col 4)</t>
        </is>
      </c>
    </row>
  </sheetData>
  <mergeCells count="3">
    <mergeCell ref="A1:C1"/>
    <mergeCell ref="A8:G8"/>
    <mergeCell ref="A20:G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68" customWidth="1" min="3" max="3"/>
  </cols>
  <sheetData>
    <row r="1">
      <c r="A1" s="22" t="inlineStr">
        <is>
          <t>Critique Dimension</t>
        </is>
      </c>
      <c r="B1" s="22" t="inlineStr">
        <is>
          <t>Rating</t>
        </is>
      </c>
      <c r="C1" s="22" t="inlineStr">
        <is>
          <t>Assessment</t>
        </is>
      </c>
    </row>
    <row r="2" ht="80" customHeight="1">
      <c r="A2" s="3" t="inlineStr">
        <is>
          <t>1. Effect size quality</t>
        </is>
      </c>
      <c r="B2" s="45" t="inlineStr">
        <is>
          <t>WEAK</t>
        </is>
      </c>
      <c r="C2" s="46" t="inlineStr">
        <is>
          <t>EAP 0.314. No program-specific outcome study; every health input except the Wolf 2022 reduction and the Kremer scenario is a flagged judgment (U5 share, death rate, diarrheal share, incidences, both coverage terms). Preliminary is the required status.</t>
        </is>
      </c>
    </row>
    <row r="3" ht="80" customHeight="1">
      <c r="A3" s="3" t="inlineStr">
        <is>
          <t>2. Counterfactual robustness</t>
        </is>
      </c>
      <c r="B3" s="47" t="inlineStr">
        <is>
          <t>MODERATE</t>
        </is>
      </c>
      <c r="C3" s="46" t="inlineStr">
        <is>
          <t>Health-side: Bukavu has essentially no alternative treated-supply funder at this scale; Mercy Corps EXITED (Asili acquired ~55% of its system) — P(funging) low. Carbon-side additionality is the sharper question: kiosk tariffs have covered O&amp;M since Q1 2019, so carbon's counterfactual role is expansion/rehab capital, not program survival. The advance prefinances rehab that plausibly would not otherwise be financed (83.4% of budget), but v2 must test whether another developer or lender would have.</t>
        </is>
      </c>
    </row>
    <row r="4" ht="80" customHeight="1">
      <c r="A4" s="3" t="inlineStr">
        <is>
          <t>3. Moral weight transparency</t>
        </is>
      </c>
      <c r="B4" s="48" t="inlineStr">
        <is>
          <t>STRONG</t>
        </is>
      </c>
      <c r="C4" s="46" t="inlineStr">
        <is>
          <t>All four figures reported; ranking stable. Note DALY-based conversion slightly understates GiveWell's mortality premium (2.3 units/DALY x 33 YLL = 76 units/death vs GiveWell ~117).</t>
        </is>
      </c>
    </row>
    <row r="5" ht="80" customHeight="1">
      <c r="A5" s="3" t="inlineStr">
        <is>
          <t>4. Attribution &amp; integrity</t>
        </is>
      </c>
      <c r="B5" s="45" t="inlineStr">
        <is>
          <t>FLAG</t>
        </is>
      </c>
      <c r="C5" s="46" t="inlineStr">
        <is>
          <t>Attribution: Virridy's advance = 83.4% of the rehab budget; cost basis includes Asili's 16.6% so no attribution multiplier applied. INTEGRITY IS THE HEADLINE ISSUE: booked yield 0.243 cr/person-yr is the portfolio's highest and pre-reconstruction (V2.0 cut Rwanda ~45%); integrity 0.47 = 0.55 residual (hard flag) x 0.85 delivery. Same delivery number used in the health chain. Population discrepancy (150K VERPA vs 300K assessment) unresolved; S4 prices it.</t>
        </is>
      </c>
    </row>
    <row r="6" ht="80" customHeight="1">
      <c r="A6" s="3" t="inlineStr">
        <is>
          <t>5. Excluded factors</t>
        </is>
      </c>
      <c r="B6" s="45" t="inlineStr">
        <is>
          <t>FLAG</t>
        </is>
      </c>
      <c r="C6" s="46" t="inlineStr">
        <is>
          <t>Excluded: tariff-financed O&amp;M (framing choice, stated on every $/DALY figure); time savings from kiosk proximity (conservative); water-borne disease beyond diarrhea (conservative); pre-2025 capital (optimistic for the catalytic frame); post-2033 operation (conservative). Net: conservative on benefits, but the philanthropic-cost frame itself flatters $/DALY vs full-delivery-cost models — never compare across frames without the label.</t>
        </is>
      </c>
    </row>
    <row r="7" ht="80" customHeight="1">
      <c r="A7" s="3" t="inlineStr">
        <is>
          <t>6. Ranking stability</t>
        </is>
      </c>
      <c r="B7" s="47" t="inlineStr">
        <is>
          <t>MODERATE</t>
        </is>
      </c>
      <c r="C7" s="46" t="inlineStr">
        <is>
          <t>Philanthropic-frame $/DALY spans $196 (Kremer mortality) to $1,229 (VERPA population cap) across scenarios; xCash_MU 0.56-3.60x. Climate finding robust: even at integrity 0.35 and contracted-book-only credits, $/t stays &gt;= 10x below SCC on the philanthropic cost basis. Single change that most moves the health result: the population target (650K vs 150K).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2026-08-07T22:11:57Z</dcterms:created>
  <dcterms:modified xmlns:dcterms="http://purl.org/dc/terms/" xmlns:xsi="http://www.w3.org/2001/XMLSchema-instance" xsi:type="dcterms:W3CDTF">2026-08-07T22:11:57Z</dcterms:modified>
</cp:coreProperties>
</file>